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Tabelle1" sheetId="1" r:id="rId1"/>
  </sheets>
  <definedNames>
    <definedName name="_xlnm.Print_Area" localSheetId="0">'Tabelle1'!$A$1:$G$29</definedName>
  </definedNames>
  <calcPr fullCalcOnLoad="1"/>
</workbook>
</file>

<file path=xl/sharedStrings.xml><?xml version="1.0" encoding="utf-8"?>
<sst xmlns="http://schemas.openxmlformats.org/spreadsheetml/2006/main" count="54" uniqueCount="23">
  <si>
    <t>Spannweite</t>
  </si>
  <si>
    <t>Stich</t>
  </si>
  <si>
    <t>Öffnungswinkel</t>
  </si>
  <si>
    <t>Ziegelhöhe</t>
  </si>
  <si>
    <t>Scharenanzahl</t>
  </si>
  <si>
    <t>Segmentbogenberechnungen über Radius und Öffnungswinkel</t>
  </si>
  <si>
    <t>Fugendicke Rücken</t>
  </si>
  <si>
    <t>Fugendicke Leibung</t>
  </si>
  <si>
    <t>Bogenlänge Leibung</t>
  </si>
  <si>
    <t>Bogenlänge Rücken</t>
  </si>
  <si>
    <t>Radius Rücken</t>
  </si>
  <si>
    <t>Bogendicke a</t>
  </si>
  <si>
    <t>Bogentiefe t</t>
  </si>
  <si>
    <t xml:space="preserve">Radius </t>
  </si>
  <si>
    <t>Segmentbogenberechnungen über Stich und Spannweite</t>
  </si>
  <si>
    <t>Segmentbogenberechnungen über Radius und Spannweite</t>
  </si>
  <si>
    <t>Radius</t>
  </si>
  <si>
    <t>Bogenvolumen m³</t>
  </si>
  <si>
    <t>Mörtelbedarf m³</t>
  </si>
  <si>
    <t>Mörtel Liter je m³</t>
  </si>
  <si>
    <t>Spannweite cm</t>
  </si>
  <si>
    <t>Radius cm</t>
  </si>
  <si>
    <t>Kleinste Fugendicke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</si>
</sst>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"/>
    <numFmt numFmtId="179" formatCode="0.000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179" fontId="0" fillId="0" borderId="11" xfId="0" applyNumberFormat="1" applyBorder="1" applyAlignment="1">
      <alignment/>
    </xf>
    <xf numFmtId="178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8" fontId="0" fillId="0" borderId="0" xfId="0" applyNumberForma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zoomScale="150" zoomScaleNormal="150" zoomScalePageLayoutView="0" workbookViewId="0" topLeftCell="A13">
      <selection activeCell="C32" sqref="C32"/>
    </sheetView>
  </sheetViews>
  <sheetFormatPr defaultColWidth="11.421875" defaultRowHeight="12.75"/>
  <cols>
    <col min="1" max="1" width="4.28125" style="0" customWidth="1"/>
    <col min="2" max="2" width="17.7109375" style="0" customWidth="1"/>
    <col min="3" max="3" width="10.7109375" style="0" customWidth="1"/>
    <col min="4" max="4" width="6.7109375" style="0" customWidth="1"/>
    <col min="5" max="5" width="17.7109375" style="0" customWidth="1"/>
    <col min="6" max="6" width="10.7109375" style="0" customWidth="1"/>
    <col min="7" max="7" width="6.421875" style="0" customWidth="1"/>
  </cols>
  <sheetData>
    <row r="1" ht="15">
      <c r="B1" s="12" t="s">
        <v>14</v>
      </c>
    </row>
    <row r="3" spans="2:6" ht="12.75">
      <c r="B3" t="s">
        <v>20</v>
      </c>
      <c r="C3" s="1">
        <v>144</v>
      </c>
      <c r="E3" t="s">
        <v>11</v>
      </c>
      <c r="F3" s="1">
        <v>25</v>
      </c>
    </row>
    <row r="4" spans="2:6" ht="12.75">
      <c r="B4" t="s">
        <v>1</v>
      </c>
      <c r="C4" s="1">
        <v>20</v>
      </c>
      <c r="E4" t="s">
        <v>12</v>
      </c>
      <c r="F4" s="1">
        <v>25</v>
      </c>
    </row>
    <row r="5" spans="5:6" ht="13.5" thickBot="1">
      <c r="E5" t="s">
        <v>3</v>
      </c>
      <c r="F5" s="1">
        <v>6.5</v>
      </c>
    </row>
    <row r="6" spans="2:6" ht="12.75">
      <c r="B6" s="2" t="s">
        <v>13</v>
      </c>
      <c r="C6" s="3">
        <f>(POWER((C3/2),2))/C4/2+C4/2</f>
        <v>139.6</v>
      </c>
      <c r="E6" t="s">
        <v>22</v>
      </c>
      <c r="F6" s="1">
        <v>0.5</v>
      </c>
    </row>
    <row r="7" spans="2:6" ht="13.5" thickBot="1">
      <c r="B7" s="4" t="s">
        <v>10</v>
      </c>
      <c r="C7" s="5">
        <f>C6+F3</f>
        <v>164.6</v>
      </c>
      <c r="E7" t="s">
        <v>19</v>
      </c>
      <c r="F7" s="1">
        <v>250</v>
      </c>
    </row>
    <row r="8" spans="2:6" ht="12.75">
      <c r="B8" s="4" t="s">
        <v>2</v>
      </c>
      <c r="C8" s="6">
        <f>(ATAN((C3/2)/(C6-C4))*180/PI())*2</f>
        <v>62.096443987017025</v>
      </c>
      <c r="E8" s="2" t="s">
        <v>7</v>
      </c>
      <c r="F8" s="3">
        <f>(C9-(C12*F5))/(C12+1)</f>
        <v>0.6725782376806354</v>
      </c>
    </row>
    <row r="9" spans="2:6" ht="13.5" thickBot="1">
      <c r="B9" s="4" t="s">
        <v>8</v>
      </c>
      <c r="C9" s="5">
        <f>C8/180*PI()*C6</f>
        <v>151.29672122897398</v>
      </c>
      <c r="E9" s="7" t="s">
        <v>6</v>
      </c>
      <c r="F9" s="8">
        <f>(C10-(C12*F5))/(C12+1)</f>
        <v>1.9041548301280022</v>
      </c>
    </row>
    <row r="10" spans="2:3" ht="13.5" thickBot="1">
      <c r="B10" s="4" t="s">
        <v>9</v>
      </c>
      <c r="C10" s="5">
        <f>C8/180*PI()*C7</f>
        <v>178.39140626281605</v>
      </c>
    </row>
    <row r="11" spans="2:6" ht="12.75">
      <c r="B11" s="4" t="s">
        <v>4</v>
      </c>
      <c r="C11" s="5">
        <f>C9/(F5+F6)</f>
        <v>21.613817318424854</v>
      </c>
      <c r="E11" s="2" t="s">
        <v>17</v>
      </c>
      <c r="F11" s="9">
        <f>(C9+C10)/2*F3*F4/1000000</f>
        <v>0.10302753984118439</v>
      </c>
    </row>
    <row r="12" spans="2:6" ht="13.5" thickBot="1">
      <c r="B12" s="7"/>
      <c r="C12" s="11">
        <f>ODD(C11)-2</f>
        <v>21</v>
      </c>
      <c r="E12" s="7" t="s">
        <v>18</v>
      </c>
      <c r="F12" s="10">
        <f>F11*F7</f>
        <v>25.756884960296098</v>
      </c>
    </row>
    <row r="15" ht="15">
      <c r="B15" s="12" t="s">
        <v>5</v>
      </c>
    </row>
    <row r="17" spans="2:6" ht="12.75">
      <c r="B17" s="15" t="s">
        <v>21</v>
      </c>
      <c r="C17" s="16">
        <v>88</v>
      </c>
      <c r="E17" t="s">
        <v>11</v>
      </c>
      <c r="F17" s="1">
        <v>25</v>
      </c>
    </row>
    <row r="18" spans="2:6" ht="12.75">
      <c r="B18" s="15" t="s">
        <v>2</v>
      </c>
      <c r="C18" s="17">
        <v>60</v>
      </c>
      <c r="E18" t="s">
        <v>12</v>
      </c>
      <c r="F18" s="1">
        <v>38</v>
      </c>
    </row>
    <row r="19" spans="5:6" ht="13.5" thickBot="1">
      <c r="E19" t="s">
        <v>3</v>
      </c>
      <c r="F19" s="1">
        <v>6.5</v>
      </c>
    </row>
    <row r="20" spans="2:6" ht="12.75">
      <c r="B20" s="13" t="s">
        <v>1</v>
      </c>
      <c r="C20" s="3">
        <f>C17-SQRT((POWER(C17,2))-POWER(C22/2,2))</f>
        <v>11.789764466969388</v>
      </c>
      <c r="E20" t="s">
        <v>22</v>
      </c>
      <c r="F20" s="1">
        <v>0.5</v>
      </c>
    </row>
    <row r="21" spans="2:6" ht="13.5" thickBot="1">
      <c r="B21" s="4" t="s">
        <v>10</v>
      </c>
      <c r="C21" s="5">
        <f>C17+F17</f>
        <v>113</v>
      </c>
      <c r="E21" t="s">
        <v>19</v>
      </c>
      <c r="F21" s="1">
        <v>300</v>
      </c>
    </row>
    <row r="22" spans="2:6" ht="12.75">
      <c r="B22" s="14" t="s">
        <v>0</v>
      </c>
      <c r="C22" s="5">
        <f>SIN(C18/360*PI())*C17*2</f>
        <v>87.99999999999999</v>
      </c>
      <c r="E22" s="2" t="s">
        <v>7</v>
      </c>
      <c r="F22" s="3">
        <f>(C23-(C26*F19))/(C26+1)</f>
        <v>0.5466703218071852</v>
      </c>
    </row>
    <row r="23" spans="2:6" ht="13.5" thickBot="1">
      <c r="B23" s="4" t="s">
        <v>8</v>
      </c>
      <c r="C23" s="5">
        <f>C18/180*PI()*C17</f>
        <v>92.1533845053006</v>
      </c>
      <c r="E23" s="7" t="s">
        <v>6</v>
      </c>
      <c r="F23" s="8">
        <f>(C24-(C26*F19))/(C26+1)</f>
        <v>2.416665948943966</v>
      </c>
    </row>
    <row r="24" spans="2:3" ht="13.5" thickBot="1">
      <c r="B24" s="4" t="s">
        <v>9</v>
      </c>
      <c r="C24" s="5">
        <f>C18/180*PI()*C21</f>
        <v>118.33332328521553</v>
      </c>
    </row>
    <row r="25" spans="2:6" ht="12.75">
      <c r="B25" s="4" t="s">
        <v>4</v>
      </c>
      <c r="C25" s="5">
        <f>C23/(F19+F20)</f>
        <v>13.164769215042941</v>
      </c>
      <c r="E25" s="2" t="s">
        <v>17</v>
      </c>
      <c r="F25" s="9">
        <f>(C23+C24)/2*F17*F18/1000000</f>
        <v>0.09998118620049515</v>
      </c>
    </row>
    <row r="26" spans="2:6" ht="13.5" thickBot="1">
      <c r="B26" s="7"/>
      <c r="C26" s="11">
        <f>ODD(C25)-2</f>
        <v>13</v>
      </c>
      <c r="E26" s="7" t="s">
        <v>18</v>
      </c>
      <c r="F26" s="10">
        <f>F25*F21</f>
        <v>29.994355860148545</v>
      </c>
    </row>
    <row r="27" spans="2:6" ht="12.75">
      <c r="B27" s="15"/>
      <c r="C27" s="15"/>
      <c r="E27" s="15"/>
      <c r="F27" s="18"/>
    </row>
    <row r="29" ht="15">
      <c r="B29" s="12" t="s">
        <v>15</v>
      </c>
    </row>
    <row r="31" spans="2:6" ht="12.75">
      <c r="B31" t="s">
        <v>20</v>
      </c>
      <c r="C31" s="1">
        <v>163</v>
      </c>
      <c r="E31" t="s">
        <v>11</v>
      </c>
      <c r="F31" s="1">
        <v>25</v>
      </c>
    </row>
    <row r="32" spans="2:6" ht="12.75">
      <c r="B32" t="s">
        <v>16</v>
      </c>
      <c r="C32" s="1">
        <v>139.6</v>
      </c>
      <c r="E32" t="s">
        <v>12</v>
      </c>
      <c r="F32" s="1">
        <v>25</v>
      </c>
    </row>
    <row r="33" spans="5:6" ht="13.5" thickBot="1">
      <c r="E33" t="s">
        <v>3</v>
      </c>
      <c r="F33" s="1">
        <v>6.5</v>
      </c>
    </row>
    <row r="34" spans="2:6" ht="12.75">
      <c r="B34" s="2" t="s">
        <v>1</v>
      </c>
      <c r="C34" s="3">
        <f>C32-SQRT(POWER(C32,2)-(C31/2)*(C31/2))</f>
        <v>26.260201164815896</v>
      </c>
      <c r="E34" t="s">
        <v>22</v>
      </c>
      <c r="F34" s="1">
        <v>0.5</v>
      </c>
    </row>
    <row r="35" spans="2:6" ht="13.5" thickBot="1">
      <c r="B35" s="4" t="s">
        <v>10</v>
      </c>
      <c r="C35" s="5">
        <f>C32+F31</f>
        <v>164.6</v>
      </c>
      <c r="E35" t="s">
        <v>19</v>
      </c>
      <c r="F35" s="1">
        <v>300</v>
      </c>
    </row>
    <row r="36" spans="2:6" ht="12.75">
      <c r="B36" s="4" t="s">
        <v>2</v>
      </c>
      <c r="C36" s="6">
        <f>(ATAN(C34/(C31/2))*180/PI())*4</f>
        <v>71.43805813495145</v>
      </c>
      <c r="E36" s="2" t="s">
        <v>7</v>
      </c>
      <c r="F36" s="3">
        <f>(C37-(C40*F33))/(C40+1)</f>
        <v>1.0232239110736963</v>
      </c>
    </row>
    <row r="37" spans="2:6" ht="13.5" thickBot="1">
      <c r="B37" s="4" t="s">
        <v>8</v>
      </c>
      <c r="C37" s="5">
        <f>C36/180*PI()*C32</f>
        <v>174.0573738657687</v>
      </c>
      <c r="E37" s="7" t="s">
        <v>6</v>
      </c>
      <c r="F37" s="8">
        <f>(C38-(C40*F33))/(C40+1)</f>
        <v>2.322004458663303</v>
      </c>
    </row>
    <row r="38" spans="2:3" ht="13.5" thickBot="1">
      <c r="B38" s="4" t="s">
        <v>9</v>
      </c>
      <c r="C38" s="5">
        <f>C36/180*PI()*C35</f>
        <v>205.22810700791928</v>
      </c>
    </row>
    <row r="39" spans="2:6" ht="12.75">
      <c r="B39" s="4" t="s">
        <v>4</v>
      </c>
      <c r="C39" s="5">
        <f>C37/(F33+F34)</f>
        <v>24.865339123681245</v>
      </c>
      <c r="E39" s="2" t="s">
        <v>17</v>
      </c>
      <c r="F39" s="9">
        <f>(C37+C38)/2*F31*F32/1000000</f>
        <v>0.1185267127730275</v>
      </c>
    </row>
    <row r="40" spans="2:6" ht="13.5" thickBot="1">
      <c r="B40" s="7"/>
      <c r="C40" s="11">
        <f>ODD(C39)-2</f>
        <v>23</v>
      </c>
      <c r="E40" s="7" t="s">
        <v>18</v>
      </c>
      <c r="F40" s="10">
        <f>F39*F35</f>
        <v>35.55801383190825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Ahammer</dc:creator>
  <cp:keywords/>
  <dc:description/>
  <cp:lastModifiedBy>ah</cp:lastModifiedBy>
  <cp:lastPrinted>2001-11-06T21:13:31Z</cp:lastPrinted>
  <dcterms:created xsi:type="dcterms:W3CDTF">2000-05-20T09:43:29Z</dcterms:created>
  <dcterms:modified xsi:type="dcterms:W3CDTF">2011-06-24T16:56:35Z</dcterms:modified>
  <cp:category/>
  <cp:version/>
  <cp:contentType/>
  <cp:contentStatus/>
</cp:coreProperties>
</file>